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flach\Nextcloud\Austausch_mr\Gemeindeseminar\2026\"/>
    </mc:Choice>
  </mc:AlternateContent>
  <xr:revisionPtr revIDLastSave="0" documentId="8_{AB5F6B3F-F7A6-44F2-BDC0-0804F604C47B}" xr6:coauthVersionLast="47" xr6:coauthVersionMax="47" xr10:uidLastSave="{00000000-0000-0000-0000-000000000000}"/>
  <bookViews>
    <workbookView xWindow="1170" yWindow="1170" windowWidth="28800" windowHeight="16185" xr2:uid="{00000000-000D-0000-FFFF-FFFF00000000}"/>
  </bookViews>
  <sheets>
    <sheet name="Einzelerfassung" sheetId="1" r:id="rId1"/>
    <sheet name="Preise" sheetId="2" r:id="rId2"/>
    <sheet name="Schnellkalkulation" sheetId="3" state="hidden" r:id="rId3"/>
    <sheet name="Anleitung" sheetId="4" r:id="rId4"/>
  </sheets>
  <definedNames>
    <definedName name="Abendessen">Preise!$B$10</definedName>
    <definedName name="Bettwaesche">Preise!$B$6</definedName>
    <definedName name="Fruehstueck">Preise!$B$8</definedName>
    <definedName name="Handtuch">Preise!$B$7</definedName>
    <definedName name="HausListe">Preise!$H$5:$H$6</definedName>
    <definedName name="Mittagessen">Preise!$B$9</definedName>
    <definedName name="SonntagMittag">Preise!$B$11</definedName>
    <definedName name="Zimmer_Burg">Preise!$K$5:$K$7</definedName>
    <definedName name="Zimmer_Jugendschloss">Preise!$J$5:$J$6</definedName>
    <definedName name="Zimmer_Leer">Preise!$L$5:$L$5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3" l="1"/>
  <c r="L19" i="3"/>
  <c r="M18" i="3"/>
  <c r="L18" i="3"/>
  <c r="M17" i="3"/>
  <c r="L17" i="3"/>
  <c r="M16" i="3"/>
  <c r="L16" i="3"/>
  <c r="M15" i="3"/>
  <c r="L15" i="3"/>
  <c r="M14" i="3"/>
  <c r="L14" i="3"/>
  <c r="M13" i="3"/>
  <c r="L13" i="3"/>
  <c r="M12" i="3"/>
  <c r="L12" i="3"/>
  <c r="M11" i="3"/>
  <c r="L11" i="3"/>
  <c r="L10" i="3"/>
  <c r="M10" i="3" s="1"/>
  <c r="Q20" i="1"/>
  <c r="P20" i="1"/>
  <c r="O20" i="1"/>
  <c r="N20" i="1"/>
  <c r="M20" i="1"/>
  <c r="Q19" i="1"/>
  <c r="P19" i="1"/>
  <c r="O19" i="1"/>
  <c r="N19" i="1"/>
  <c r="M19" i="1"/>
  <c r="Q18" i="1"/>
  <c r="P18" i="1"/>
  <c r="O18" i="1"/>
  <c r="N18" i="1"/>
  <c r="M18" i="1"/>
  <c r="Q17" i="1"/>
  <c r="P17" i="1"/>
  <c r="O17" i="1"/>
  <c r="N17" i="1"/>
  <c r="M17" i="1"/>
  <c r="Q16" i="1"/>
  <c r="P16" i="1"/>
  <c r="O16" i="1"/>
  <c r="N16" i="1"/>
  <c r="M16" i="1"/>
  <c r="Q15" i="1"/>
  <c r="P15" i="1"/>
  <c r="O15" i="1"/>
  <c r="N15" i="1"/>
  <c r="M15" i="1"/>
  <c r="Q14" i="1"/>
  <c r="P14" i="1"/>
  <c r="O14" i="1"/>
  <c r="N14" i="1"/>
  <c r="M14" i="1"/>
  <c r="O13" i="1"/>
  <c r="N13" i="1"/>
  <c r="M13" i="1"/>
  <c r="O12" i="1"/>
  <c r="N12" i="1"/>
  <c r="O11" i="1"/>
  <c r="N11" i="1"/>
  <c r="L9" i="1"/>
  <c r="L8" i="1"/>
  <c r="B8" i="1"/>
  <c r="L7" i="1"/>
  <c r="L6" i="1"/>
  <c r="B5" i="1"/>
  <c r="B4" i="3" l="1"/>
  <c r="L9" i="3" s="1"/>
  <c r="M9" i="3" s="1"/>
  <c r="B5" i="3" s="1"/>
  <c r="M12" i="1"/>
  <c r="M11" i="1"/>
  <c r="Q13" i="1"/>
  <c r="P13" i="1"/>
  <c r="Q11" i="1" l="1"/>
  <c r="P11" i="1"/>
  <c r="Q12" i="1"/>
  <c r="P12" i="1"/>
  <c r="Q22" i="1" l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Copilot</author>
  </authors>
  <commentList>
    <comment ref="B6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Quelle: gem_seminar_2026.html (bereitgestellte Seminarinformation).</t>
        </r>
      </text>
    </comment>
    <comment ref="B7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Quelle: gem_seminar_2026.html (bereitgestellte Seminarinformation).</t>
        </r>
      </text>
    </comment>
    <comment ref="B8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Quelle: gem_seminar_2026.html (bereitgestellte Seminarinformation).</t>
        </r>
      </text>
    </comment>
    <comment ref="B9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Quelle: gem_seminar_2026.html (bereitgestellte Seminarinformation).</t>
        </r>
      </text>
    </comment>
    <comment ref="B10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Quelle: gem_seminar_2026.html (bereitgestellte Seminarinformation).</t>
        </r>
      </text>
    </comment>
  </commentList>
</comments>
</file>

<file path=xl/sharedStrings.xml><?xml version="1.0" encoding="utf-8"?>
<sst xmlns="http://schemas.openxmlformats.org/spreadsheetml/2006/main" count="395" uniqueCount="91">
  <si>
    <t>Gemeindeseminar 2026 - Preisrechner für Anmeldung</t>
  </si>
  <si>
    <t>Eine Zeile pro Person. Preiszeitraum wechselt automatisch: bis 31.08.2026 Early Bird, ab 01.09.2026 Normalpreis.</t>
  </si>
  <si>
    <t>Nur hellblaue Zellen verändern!!! Der Rest wird kalkuliert. (Zur Sicherheit F9 drücken damit neu kalkuliert wird)</t>
  </si>
  <si>
    <t>Preiszeitraum automatisch</t>
  </si>
  <si>
    <t>Kurzauswertung</t>
  </si>
  <si>
    <t>Stichtag</t>
  </si>
  <si>
    <t>31.08.2026</t>
  </si>
  <si>
    <t>Übernachtung</t>
  </si>
  <si>
    <t>Ges.-summe</t>
  </si>
  <si>
    <t>Tagesgäste / nur Essen</t>
  </si>
  <si>
    <t>Anzahl Pers.</t>
  </si>
  <si>
    <t>Bettwäsche</t>
  </si>
  <si>
    <t>Handtuchsets</t>
  </si>
  <si>
    <t>Nr.</t>
  </si>
  <si>
    <t>Name</t>
  </si>
  <si>
    <t>Kategorie</t>
  </si>
  <si>
    <t>Teilnahmeart</t>
  </si>
  <si>
    <t>Haus</t>
  </si>
  <si>
    <t>Zimmeroption</t>
  </si>
  <si>
    <t>Handtuchset</t>
  </si>
  <si>
    <t>Frühstück 0-2</t>
  </si>
  <si>
    <t>Mittagessen 
0-1</t>
  </si>
  <si>
    <t>Abendessen 0-2</t>
  </si>
  <si>
    <t>So. Mittag
0-1</t>
  </si>
  <si>
    <t>Essen</t>
  </si>
  <si>
    <t>Zusatzkosten</t>
  </si>
  <si>
    <t>Einzelpreis</t>
  </si>
  <si>
    <t>Hinweis</t>
  </si>
  <si>
    <t xml:space="preserve">Beispiel Erwachsener </t>
  </si>
  <si>
    <t>Erwachsene</t>
  </si>
  <si>
    <t>Jugendschloss</t>
  </si>
  <si>
    <t>Mehrbettzimmer</t>
  </si>
  <si>
    <t>Ja</t>
  </si>
  <si>
    <t>Nein</t>
  </si>
  <si>
    <t xml:space="preserve">Beispiel Kind </t>
  </si>
  <si>
    <t>6-13 Jahre</t>
  </si>
  <si>
    <t xml:space="preserve">Beispiel Tagesgast </t>
  </si>
  <si>
    <t>14-17 Jahre</t>
  </si>
  <si>
    <t>Tagesgast/nur Essen</t>
  </si>
  <si>
    <t>Gesamtpreis</t>
  </si>
  <si>
    <t>Gemeindeseminar 2026 - Preisbasis</t>
  </si>
  <si>
    <t>Quelle: gem_seminar_2026.html. Preise können hier angepasst werden; Formeln greifen automatisch darauf zu.</t>
  </si>
  <si>
    <t>Zusatz-/Essenspreise</t>
  </si>
  <si>
    <t>Listen</t>
  </si>
  <si>
    <t>Leistung</t>
  </si>
  <si>
    <t>Preis EUR</t>
  </si>
  <si>
    <t>Einzelzimmer ohne Bad</t>
  </si>
  <si>
    <t>-</t>
  </si>
  <si>
    <t>pro Person; eigene Bettwäsche möglich</t>
  </si>
  <si>
    <t>Burg</t>
  </si>
  <si>
    <t>Doppelzimmer</t>
  </si>
  <si>
    <t>Einzelzimmer mit Bad</t>
  </si>
  <si>
    <t>Hand- &amp; Duschtuch</t>
  </si>
  <si>
    <t>pro Person</t>
  </si>
  <si>
    <t>Frühstück Tagesgast</t>
  </si>
  <si>
    <t>nur Tagesgäste / nur Essen</t>
  </si>
  <si>
    <t>Mittagessen Tagesgast</t>
  </si>
  <si>
    <t>Abendessen Tagesgast</t>
  </si>
  <si>
    <t>Sonntag Mittag Tagesgast</t>
  </si>
  <si>
    <t>nur Tagesgäste / nur Essen; eigener Sonntag-Mittag-Preis</t>
  </si>
  <si>
    <t>Preistabelle Übernachtung</t>
  </si>
  <si>
    <t>Zeitraum</t>
  </si>
  <si>
    <t>Quelle/Notiz</t>
  </si>
  <si>
    <t>Early Bird</t>
  </si>
  <si>
    <t>bis 31.08.2026</t>
  </si>
  <si>
    <t>Normalpreis</t>
  </si>
  <si>
    <t>ab 01.09.2026</t>
  </si>
  <si>
    <t>3-5 Jahre</t>
  </si>
  <si>
    <t>bis 2 Jahre</t>
  </si>
  <si>
    <t>Burg-Preis ohne Altersstaffel in Vorlage</t>
  </si>
  <si>
    <t>Schnellkalkulation nach Anzahl</t>
  </si>
  <si>
    <t>Optional: Schätzung ohne Namensliste. Preiszeitraum wird automatisch aus der Einzelerfassung übernommen.</t>
  </si>
  <si>
    <t>Preiszeitraum</t>
  </si>
  <si>
    <t>Gesamtsumme Schnellkalkulation</t>
  </si>
  <si>
    <t>Anzahl</t>
  </si>
  <si>
    <t>Bettwäsche Anzahl</t>
  </si>
  <si>
    <t>Handtuch Anzahl</t>
  </si>
  <si>
    <t>Frühstück Anzahl 0-2</t>
  </si>
  <si>
    <t>Mittagessen Anzahl 0-1</t>
  </si>
  <si>
    <t>So. Mittag Anzahl 0-1</t>
  </si>
  <si>
    <t>Abendessen Anzahl 0-2</t>
  </si>
  <si>
    <t>Preis pro Person</t>
  </si>
  <si>
    <t>Anleitung</t>
  </si>
  <si>
    <t>Automatischer Preiszeitraum</t>
  </si>
  <si>
    <t>Zelle B4 auf „Einzelerfassung“ berechnet automatisch per TODAY(): bis einschließlich 31.08.2026 „Early Bird“, ab 01.09.2026 „Normalpreis“. Die Formeln nutzen diesen Wert.</t>
  </si>
  <si>
    <t>Bei Übernachtung werden die Essensspalten bzgl. der Berechnung ignoriert, weil Essen in den Übernachtungspreisen enthalten ist.</t>
  </si>
  <si>
    <t>Für Tagesgäste „Tagesgast/nur Essen“ wählen und die Essensanzahl eintragen: Frühstück 0/1/2, Mittagessen 0/1, Sonntag Mittag 0/1, Abendessen 0/1/2. Sonntag Mittag hat einen eigenen Preis von 5 €. Kinder bis 2 Jahre zahlen als Tagesgast für Essen 0 €. Haus und Zimmer, Bettwäsche, Handtücher werden in der Berechnung ignoriert.</t>
  </si>
  <si>
    <t>Zimmerauswahl abhängig vom Haus</t>
  </si>
  <si>
    <t>Jugendschloss zeigt nur Mehrbettzimmer/Doppelzimmer. Burg zeigt nur Einzelzimmer ohne Bad, Einzelzimmer mit Bad und Doppelzimmer. Wenn man das Haus umschaltet muss man einmalig das korrekte Zimmer auswählen!</t>
  </si>
  <si>
    <t>Burg-Preise</t>
  </si>
  <si>
    <t>Die Vorlage enthält für Burg-Zimmer keine Altersstaffel; daher nutzt der Rechner denselben Burg-Zimmerpreis für alle Alterskategorien.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</si>
</sst>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13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0000FF"/>
      <name val="Calibri"/>
      <family val="2"/>
    </font>
    <font>
      <b/>
      <sz val="18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b/>
      <sz val="13"/>
      <name val="Calibri"/>
      <family val="2"/>
    </font>
    <font>
      <b/>
      <sz val="11"/>
      <color rgb="FF2C5AA0"/>
      <name val="Calibri"/>
      <family val="2"/>
    </font>
    <font>
      <b/>
      <i/>
      <sz val="11"/>
      <color rgb="FF666666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C5AA0"/>
      </patternFill>
    </fill>
    <fill>
      <patternFill patternType="solid">
        <fgColor rgb="FFF3F6FA"/>
      </patternFill>
    </fill>
    <fill>
      <patternFill patternType="solid">
        <fgColor rgb="FFEAF7EA"/>
      </patternFill>
    </fill>
    <fill>
      <patternFill patternType="solid">
        <fgColor rgb="FFEAF3FF"/>
      </patternFill>
    </fill>
    <fill>
      <patternFill patternType="solid">
        <fgColor rgb="FFFCE4D6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0" xfId="0" applyFont="1" applyFill="1"/>
    <xf numFmtId="0" fontId="0" fillId="4" borderId="0" xfId="0" applyFill="1"/>
    <xf numFmtId="0" fontId="3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164" fontId="10" fillId="4" borderId="0" xfId="0" applyNumberFormat="1" applyFont="1" applyFill="1"/>
    <xf numFmtId="0" fontId="4" fillId="3" borderId="0" xfId="0" applyFont="1" applyFill="1"/>
    <xf numFmtId="164" fontId="5" fillId="0" borderId="0" xfId="0" applyNumberFormat="1" applyFont="1"/>
    <xf numFmtId="164" fontId="0" fillId="0" borderId="0" xfId="0" applyNumberFormat="1"/>
    <xf numFmtId="164" fontId="0" fillId="4" borderId="0" xfId="0" applyNumberFormat="1" applyFill="1"/>
    <xf numFmtId="0" fontId="3" fillId="2" borderId="0" xfId="0" applyFont="1" applyFill="1" applyAlignment="1">
      <alignment horizontal="center" wrapText="1"/>
    </xf>
    <xf numFmtId="0" fontId="5" fillId="5" borderId="1" xfId="0" applyFont="1" applyFill="1" applyBorder="1"/>
    <xf numFmtId="164" fontId="0" fillId="7" borderId="1" xfId="0" applyNumberFormat="1" applyFill="1" applyBorder="1"/>
    <xf numFmtId="164" fontId="0" fillId="4" borderId="1" xfId="0" applyNumberFormat="1" applyFill="1" applyBorder="1"/>
    <xf numFmtId="0" fontId="11" fillId="0" borderId="0" xfId="0" applyFont="1"/>
    <xf numFmtId="0" fontId="0" fillId="0" borderId="0" xfId="0" applyAlignment="1">
      <alignment vertical="top" wrapText="1"/>
    </xf>
    <xf numFmtId="0" fontId="5" fillId="5" borderId="2" xfId="0" applyFont="1" applyFill="1" applyBorder="1" applyAlignment="1">
      <alignment vertical="center" wrapText="1"/>
    </xf>
    <xf numFmtId="0" fontId="7" fillId="4" borderId="2" xfId="0" applyFont="1" applyFill="1" applyBorder="1"/>
    <xf numFmtId="164" fontId="8" fillId="4" borderId="2" xfId="0" applyNumberFormat="1" applyFont="1" applyFill="1" applyBorder="1"/>
    <xf numFmtId="0" fontId="0" fillId="4" borderId="3" xfId="0" applyFill="1" applyBorder="1"/>
    <xf numFmtId="0" fontId="0" fillId="3" borderId="2" xfId="0" applyFill="1" applyBorder="1"/>
    <xf numFmtId="0" fontId="2" fillId="0" borderId="0" xfId="0" applyFont="1"/>
    <xf numFmtId="0" fontId="0" fillId="0" borderId="0" xfId="0"/>
    <xf numFmtId="0" fontId="3" fillId="2" borderId="0" xfId="0" applyFont="1" applyFill="1"/>
    <xf numFmtId="0" fontId="12" fillId="0" borderId="0" xfId="0" applyFont="1"/>
    <xf numFmtId="0" fontId="6" fillId="2" borderId="0" xfId="0" applyFont="1" applyFill="1"/>
    <xf numFmtId="0" fontId="1" fillId="2" borderId="0" xfId="0" applyFont="1" applyFill="1"/>
  </cellXfs>
  <cellStyles count="1">
    <cellStyle name="Standard" xfId="0" builtinId="0"/>
  </cellStyles>
  <dxfs count="5">
    <dxf>
      <fill>
        <patternFill patternType="solid">
          <fgColor rgb="FFD9D9D9"/>
        </patternFill>
      </fill>
    </dxf>
    <dxf>
      <fill>
        <patternFill patternType="solid">
          <fgColor rgb="FFD9D9D9"/>
        </patternFill>
      </fill>
    </dxf>
    <dxf>
      <fill>
        <patternFill patternType="solid">
          <fgColor rgb="FFF8CBAD"/>
        </patternFill>
      </fill>
    </dxf>
    <dxf>
      <fill>
        <patternFill patternType="solid">
          <fgColor rgb="FFD9D9D9"/>
        </patternFill>
      </fill>
    </dxf>
    <dxf>
      <fill>
        <patternFill patternType="solid">
          <fgColor rgb="FFD9D9D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Preise" displayName="tblPreise" ref="A15:F65">
  <autoFilter ref="A15:F65" xr:uid="{00000000-0009-0000-0100-000001000000}"/>
  <tableColumns count="6">
    <tableColumn id="1" xr3:uid="{00000000-0010-0000-0000-000001000000}" name="Haus"/>
    <tableColumn id="2" xr3:uid="{00000000-0010-0000-0000-000002000000}" name="Zimmeroption"/>
    <tableColumn id="3" xr3:uid="{00000000-0010-0000-0000-000003000000}" name="Kategorie"/>
    <tableColumn id="4" xr3:uid="{00000000-0010-0000-0000-000004000000}" name="Zeitraum"/>
    <tableColumn id="5" xr3:uid="{00000000-0010-0000-0000-000005000000}" name="Preis EUR"/>
    <tableColumn id="6" xr3:uid="{00000000-0010-0000-0000-000006000000}" name="Quelle/Notiz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2"/>
  <sheetViews>
    <sheetView showGridLines="0" tabSelected="1" workbookViewId="0">
      <pane ySplit="10" topLeftCell="A11" activePane="bottomLeft" state="frozen"/>
      <selection activeCell="I11" sqref="I11"/>
      <selection pane="bottomLeft" activeCell="L13" sqref="L13"/>
    </sheetView>
  </sheetViews>
  <sheetFormatPr baseColWidth="10" defaultColWidth="9.140625" defaultRowHeight="15" x14ac:dyDescent="0.25"/>
  <cols>
    <col min="1" max="1" width="13.5703125" customWidth="1"/>
    <col min="2" max="2" width="24" customWidth="1"/>
    <col min="3" max="3" width="11.5703125" bestFit="1" customWidth="1"/>
    <col min="4" max="4" width="19" bestFit="1" customWidth="1"/>
    <col min="5" max="5" width="13.5703125" bestFit="1" customWidth="1"/>
    <col min="6" max="6" width="16.28515625" bestFit="1" customWidth="1"/>
    <col min="7" max="7" width="11.28515625" bestFit="1" customWidth="1"/>
    <col min="8" max="8" width="12.140625" bestFit="1" customWidth="1"/>
    <col min="9" max="9" width="9.5703125" bestFit="1" customWidth="1"/>
    <col min="10" max="11" width="13.28515625" customWidth="1"/>
    <col min="12" max="12" width="13.5703125" bestFit="1" customWidth="1"/>
    <col min="13" max="13" width="13.5703125" customWidth="1"/>
    <col min="14" max="14" width="10.7109375" customWidth="1"/>
    <col min="15" max="15" width="12.5703125" bestFit="1" customWidth="1"/>
    <col min="16" max="16" width="14" customWidth="1"/>
    <col min="17" max="18" width="33.85546875" customWidth="1"/>
  </cols>
  <sheetData>
    <row r="1" spans="1:18" ht="23.25" customHeight="1" x14ac:dyDescent="0.35">
      <c r="A1" s="28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25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x14ac:dyDescent="0.25">
      <c r="A3" s="27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5" spans="1:18" x14ac:dyDescent="0.25">
      <c r="A5" s="1" t="s">
        <v>3</v>
      </c>
      <c r="B5" s="20" t="str">
        <f ca="1">IF(TODAY()&lt;=DATE(2026,8,31),"Early Bird","Normalpreis")</f>
        <v>Early Bird</v>
      </c>
      <c r="J5" s="26" t="s">
        <v>4</v>
      </c>
      <c r="K5" s="26"/>
      <c r="L5" s="25"/>
      <c r="M5" s="25"/>
      <c r="N5" s="25"/>
      <c r="O5" s="25"/>
    </row>
    <row r="6" spans="1:18" x14ac:dyDescent="0.25">
      <c r="A6" s="1" t="s">
        <v>5</v>
      </c>
      <c r="B6" s="20" t="s">
        <v>6</v>
      </c>
      <c r="J6" s="23" t="s">
        <v>7</v>
      </c>
      <c r="K6" s="23"/>
      <c r="L6" s="22">
        <f>COUNTIF(D11:D20,"Übernachtung")</f>
        <v>2</v>
      </c>
      <c r="M6" s="2"/>
    </row>
    <row r="7" spans="1:18" x14ac:dyDescent="0.25">
      <c r="A7" s="1" t="s">
        <v>8</v>
      </c>
      <c r="B7" s="21">
        <f ca="1">SUM(P11:P20)</f>
        <v>236</v>
      </c>
      <c r="J7" s="23" t="s">
        <v>9</v>
      </c>
      <c r="K7" s="23"/>
      <c r="L7" s="22">
        <f>COUNTIF(D11:D20,"Tagesgast/nur Essen")</f>
        <v>1</v>
      </c>
      <c r="M7" s="2"/>
    </row>
    <row r="8" spans="1:18" x14ac:dyDescent="0.25">
      <c r="A8" s="1" t="s">
        <v>10</v>
      </c>
      <c r="B8" s="20">
        <f>COUNTA(B11:B20)</f>
        <v>3</v>
      </c>
      <c r="J8" s="23" t="s">
        <v>11</v>
      </c>
      <c r="K8" s="23"/>
      <c r="L8" s="22">
        <f>COUNTIF(G11:G20,"Ja")</f>
        <v>2</v>
      </c>
      <c r="M8" s="2"/>
    </row>
    <row r="9" spans="1:18" x14ac:dyDescent="0.25">
      <c r="J9" s="23" t="s">
        <v>12</v>
      </c>
      <c r="K9" s="23"/>
      <c r="L9" s="2">
        <f>COUNTIF(H11:H20,"Ja")</f>
        <v>0</v>
      </c>
      <c r="M9" s="2"/>
    </row>
    <row r="10" spans="1:18" ht="33.950000000000003" customHeight="1" x14ac:dyDescent="0.25">
      <c r="A10" s="3" t="s">
        <v>13</v>
      </c>
      <c r="B10" s="3" t="s">
        <v>14</v>
      </c>
      <c r="C10" s="3" t="s">
        <v>15</v>
      </c>
      <c r="D10" s="3" t="s">
        <v>16</v>
      </c>
      <c r="E10" s="3" t="s">
        <v>17</v>
      </c>
      <c r="F10" s="3" t="s">
        <v>18</v>
      </c>
      <c r="G10" s="3" t="s">
        <v>11</v>
      </c>
      <c r="H10" s="3" t="s">
        <v>19</v>
      </c>
      <c r="I10" s="3" t="s">
        <v>20</v>
      </c>
      <c r="J10" s="3" t="s">
        <v>21</v>
      </c>
      <c r="K10" s="3" t="s">
        <v>22</v>
      </c>
      <c r="L10" s="3" t="s">
        <v>23</v>
      </c>
      <c r="M10" s="3" t="s">
        <v>7</v>
      </c>
      <c r="N10" s="3" t="s">
        <v>24</v>
      </c>
      <c r="O10" s="3" t="s">
        <v>25</v>
      </c>
      <c r="P10" s="3" t="s">
        <v>26</v>
      </c>
      <c r="Q10" s="3" t="s">
        <v>27</v>
      </c>
    </row>
    <row r="11" spans="1:18" ht="30" customHeight="1" x14ac:dyDescent="0.25">
      <c r="A11" s="4">
        <v>1</v>
      </c>
      <c r="B11" s="19" t="s">
        <v>28</v>
      </c>
      <c r="C11" s="19" t="s">
        <v>29</v>
      </c>
      <c r="D11" s="19" t="s">
        <v>7</v>
      </c>
      <c r="E11" s="19" t="s">
        <v>30</v>
      </c>
      <c r="F11" s="19" t="s">
        <v>31</v>
      </c>
      <c r="G11" s="19" t="s">
        <v>32</v>
      </c>
      <c r="H11" s="19" t="s">
        <v>33</v>
      </c>
      <c r="I11" s="19">
        <v>0</v>
      </c>
      <c r="J11" s="19">
        <v>0</v>
      </c>
      <c r="K11" s="19">
        <v>0</v>
      </c>
      <c r="L11" s="19">
        <v>0</v>
      </c>
      <c r="M11" s="5">
        <f ca="1">IF($B11="","",IF($D11="Übernachtung",IFERROR(SUMIFS(Preise!$E:$E,Preise!$A:$A,$E11,Preise!$B:$B,$F11,Preise!$C:$C,$C11,Preise!$D:$D,$B$5),0),0))</f>
        <v>100</v>
      </c>
      <c r="N11" s="5">
        <f t="shared" ref="N11:N20" si="0">IF($B11="","",IF(AND($D11="Tagesgast/nur Essen",$C11&lt;&gt;"bis 2 Jahre"),IFERROR($I11*Fruehstueck,0)+IFERROR($J11*Mittagessen,0)+IFERROR($L11*SonntagMittag,0)+IFERROR($K11*Abendessen,0),0))</f>
        <v>0</v>
      </c>
      <c r="O11" s="5">
        <f t="shared" ref="O11:O20" si="1">IF($B11="","",IF($D11="Übernachtung",IF($G11="Ja",Bettwaesche,0)+IF($H11="Ja",Handtuch,0),0))</f>
        <v>9</v>
      </c>
      <c r="P11" s="6">
        <f t="shared" ref="P11:P20" ca="1" si="2">IF($B11="","",SUM(M11:O11))</f>
        <v>109</v>
      </c>
      <c r="Q11" s="7" t="str">
        <f t="shared" ref="Q11:Q20" ca="1" si="3">IF($B11="","",IF(AND($D11="Übernachtung",M11=0,$C11&lt;&gt;"bis 2 Jahre"),"Preis/Option prüfen",IF(AND($D11="Tagesgast/nur Essen",(IFERROR($I11*1,0)+IFERROR($J11*1,0)+IFERROR($L11*1,0)+IFERROR($K11*1,0))=0,$C11&lt;&gt;"bis 2 Jahre"),"Essen auswählen",IF(AND($D11="Übernachtung",(IFERROR($I11*1,0)+IFERROR($J11*1,0)+IFERROR($L11*1,0)+IFERROR($K11*1,0))&gt;0),"Essen ist bei Übernachtung inklusive - es wird nicht mit berechnet!",IF(AND($D11="Tagesgast/nur Essen",COUNTIF(G11:H11,"Ja")&gt;0),"Bettwäsche/Handtuch nur bei Übernachtung","")))))</f>
        <v/>
      </c>
    </row>
    <row r="12" spans="1:18" ht="30" customHeight="1" x14ac:dyDescent="0.25">
      <c r="A12" s="4">
        <v>2</v>
      </c>
      <c r="B12" s="19" t="s">
        <v>34</v>
      </c>
      <c r="C12" s="19" t="s">
        <v>35</v>
      </c>
      <c r="D12" s="19" t="s">
        <v>7</v>
      </c>
      <c r="E12" s="19" t="s">
        <v>30</v>
      </c>
      <c r="F12" s="19" t="s">
        <v>31</v>
      </c>
      <c r="G12" s="19" t="s">
        <v>32</v>
      </c>
      <c r="H12" s="19" t="s">
        <v>33</v>
      </c>
      <c r="I12" s="19">
        <v>0</v>
      </c>
      <c r="J12" s="19">
        <v>0</v>
      </c>
      <c r="K12" s="19">
        <v>0</v>
      </c>
      <c r="L12" s="19">
        <v>0</v>
      </c>
      <c r="M12" s="5">
        <f ca="1">IF($B12="","",IF($D12="Übernachtung",IFERROR(SUMIFS(Preise!$E:$E,Preise!$A:$A,$E12,Preise!$B:$B,$F12,Preise!$C:$C,$C12,Preise!$D:$D,$B$5),0),0))</f>
        <v>82</v>
      </c>
      <c r="N12" s="5">
        <f t="shared" si="0"/>
        <v>0</v>
      </c>
      <c r="O12" s="5">
        <f t="shared" si="1"/>
        <v>9</v>
      </c>
      <c r="P12" s="6">
        <f t="shared" ca="1" si="2"/>
        <v>91</v>
      </c>
      <c r="Q12" s="7" t="str">
        <f t="shared" ca="1" si="3"/>
        <v/>
      </c>
    </row>
    <row r="13" spans="1:18" ht="30" customHeight="1" x14ac:dyDescent="0.25">
      <c r="A13" s="4">
        <v>3</v>
      </c>
      <c r="B13" s="19" t="s">
        <v>36</v>
      </c>
      <c r="C13" s="19" t="s">
        <v>37</v>
      </c>
      <c r="D13" s="19" t="s">
        <v>38</v>
      </c>
      <c r="E13" s="19"/>
      <c r="F13" s="19"/>
      <c r="G13" s="19" t="s">
        <v>33</v>
      </c>
      <c r="H13" s="19" t="s">
        <v>33</v>
      </c>
      <c r="I13" s="19">
        <v>1</v>
      </c>
      <c r="J13" s="19">
        <v>1</v>
      </c>
      <c r="K13" s="19">
        <v>1</v>
      </c>
      <c r="L13" s="19">
        <v>1</v>
      </c>
      <c r="M13" s="5">
        <f>IF($B13="","",IF($D13="Übernachtung",IFERROR(SUMIFS(Preise!$E:$E,Preise!$A:$A,$E13,Preise!$B:$B,$F13,Preise!$C:$C,$C13,Preise!$D:$D,$B$5),0),0))</f>
        <v>0</v>
      </c>
      <c r="N13" s="5">
        <f t="shared" si="0"/>
        <v>36</v>
      </c>
      <c r="O13" s="5">
        <f t="shared" si="1"/>
        <v>0</v>
      </c>
      <c r="P13" s="6">
        <f t="shared" si="2"/>
        <v>36</v>
      </c>
      <c r="Q13" s="7" t="str">
        <f t="shared" si="3"/>
        <v/>
      </c>
    </row>
    <row r="14" spans="1:18" ht="30" customHeight="1" x14ac:dyDescent="0.25">
      <c r="A14" s="4">
        <v>4</v>
      </c>
      <c r="B14" s="19"/>
      <c r="C14" s="19"/>
      <c r="D14" s="19"/>
      <c r="E14" s="19"/>
      <c r="F14" s="19"/>
      <c r="G14" s="19"/>
      <c r="H14" s="19"/>
      <c r="I14" s="19">
        <v>0</v>
      </c>
      <c r="J14" s="19">
        <v>0</v>
      </c>
      <c r="K14" s="19">
        <v>0</v>
      </c>
      <c r="L14" s="19">
        <v>0</v>
      </c>
      <c r="M14" s="5" t="str">
        <f>IF($B14="","",IF($D14="Übernachtung",IFERROR(SUMIFS(Preise!$E:$E,Preise!$A:$A,$E14,Preise!$B:$B,$F14,Preise!$C:$C,$C14,Preise!$D:$D,$B$5),0),0))</f>
        <v/>
      </c>
      <c r="N14" s="5" t="str">
        <f t="shared" si="0"/>
        <v/>
      </c>
      <c r="O14" s="5" t="str">
        <f t="shared" si="1"/>
        <v/>
      </c>
      <c r="P14" s="6" t="str">
        <f t="shared" si="2"/>
        <v/>
      </c>
      <c r="Q14" s="7" t="str">
        <f t="shared" si="3"/>
        <v/>
      </c>
    </row>
    <row r="15" spans="1:18" ht="30" customHeight="1" x14ac:dyDescent="0.25">
      <c r="A15" s="4">
        <v>5</v>
      </c>
      <c r="B15" s="19"/>
      <c r="C15" s="19"/>
      <c r="D15" s="19"/>
      <c r="E15" s="19"/>
      <c r="F15" s="19"/>
      <c r="G15" s="19"/>
      <c r="H15" s="19"/>
      <c r="I15" s="19">
        <v>0</v>
      </c>
      <c r="J15" s="19">
        <v>0</v>
      </c>
      <c r="K15" s="19">
        <v>0</v>
      </c>
      <c r="L15" s="19">
        <v>0</v>
      </c>
      <c r="M15" s="5" t="str">
        <f>IF($B15="","",IF($D15="Übernachtung",IFERROR(SUMIFS(Preise!$E:$E,Preise!$A:$A,$E15,Preise!$B:$B,$F15,Preise!$C:$C,$C15,Preise!$D:$D,$B$5),0),0))</f>
        <v/>
      </c>
      <c r="N15" s="5" t="str">
        <f t="shared" si="0"/>
        <v/>
      </c>
      <c r="O15" s="5" t="str">
        <f t="shared" si="1"/>
        <v/>
      </c>
      <c r="P15" s="6" t="str">
        <f t="shared" si="2"/>
        <v/>
      </c>
      <c r="Q15" s="7" t="str">
        <f t="shared" si="3"/>
        <v/>
      </c>
    </row>
    <row r="16" spans="1:18" ht="30" customHeight="1" x14ac:dyDescent="0.25">
      <c r="A16" s="4">
        <v>6</v>
      </c>
      <c r="B16" s="19"/>
      <c r="C16" s="19"/>
      <c r="D16" s="19"/>
      <c r="E16" s="19"/>
      <c r="F16" s="19"/>
      <c r="G16" s="19"/>
      <c r="H16" s="19"/>
      <c r="I16" s="19">
        <v>0</v>
      </c>
      <c r="J16" s="19">
        <v>0</v>
      </c>
      <c r="K16" s="19">
        <v>0</v>
      </c>
      <c r="L16" s="19">
        <v>0</v>
      </c>
      <c r="M16" s="5" t="str">
        <f>IF($B16="","",IF($D16="Übernachtung",IFERROR(SUMIFS(Preise!$E:$E,Preise!$A:$A,$E16,Preise!$B:$B,$F16,Preise!$C:$C,$C16,Preise!$D:$D,$B$5),0),0))</f>
        <v/>
      </c>
      <c r="N16" s="5" t="str">
        <f t="shared" si="0"/>
        <v/>
      </c>
      <c r="O16" s="5" t="str">
        <f t="shared" si="1"/>
        <v/>
      </c>
      <c r="P16" s="6" t="str">
        <f t="shared" si="2"/>
        <v/>
      </c>
      <c r="Q16" s="7" t="str">
        <f t="shared" si="3"/>
        <v/>
      </c>
    </row>
    <row r="17" spans="1:17" ht="30" customHeight="1" x14ac:dyDescent="0.25">
      <c r="A17" s="4">
        <v>7</v>
      </c>
      <c r="B17" s="19"/>
      <c r="C17" s="19"/>
      <c r="D17" s="19"/>
      <c r="E17" s="19"/>
      <c r="F17" s="19"/>
      <c r="G17" s="19"/>
      <c r="H17" s="19"/>
      <c r="I17" s="19">
        <v>0</v>
      </c>
      <c r="J17" s="19">
        <v>0</v>
      </c>
      <c r="K17" s="19">
        <v>0</v>
      </c>
      <c r="L17" s="19">
        <v>0</v>
      </c>
      <c r="M17" s="5" t="str">
        <f>IF($B17="","",IF($D17="Übernachtung",IFERROR(SUMIFS(Preise!$E:$E,Preise!$A:$A,$E17,Preise!$B:$B,$F17,Preise!$C:$C,$C17,Preise!$D:$D,$B$5),0),0))</f>
        <v/>
      </c>
      <c r="N17" s="5" t="str">
        <f t="shared" si="0"/>
        <v/>
      </c>
      <c r="O17" s="5" t="str">
        <f t="shared" si="1"/>
        <v/>
      </c>
      <c r="P17" s="6" t="str">
        <f t="shared" si="2"/>
        <v/>
      </c>
      <c r="Q17" s="7" t="str">
        <f t="shared" si="3"/>
        <v/>
      </c>
    </row>
    <row r="18" spans="1:17" ht="30" customHeight="1" x14ac:dyDescent="0.25">
      <c r="A18" s="4">
        <v>8</v>
      </c>
      <c r="B18" s="19"/>
      <c r="C18" s="19"/>
      <c r="D18" s="19"/>
      <c r="E18" s="19"/>
      <c r="F18" s="19"/>
      <c r="G18" s="19"/>
      <c r="H18" s="19"/>
      <c r="I18" s="19">
        <v>0</v>
      </c>
      <c r="J18" s="19">
        <v>0</v>
      </c>
      <c r="K18" s="19">
        <v>0</v>
      </c>
      <c r="L18" s="19">
        <v>0</v>
      </c>
      <c r="M18" s="5" t="str">
        <f>IF($B18="","",IF($D18="Übernachtung",IFERROR(SUMIFS(Preise!$E:$E,Preise!$A:$A,$E18,Preise!$B:$B,$F18,Preise!$C:$C,$C18,Preise!$D:$D,$B$5),0),0))</f>
        <v/>
      </c>
      <c r="N18" s="5" t="str">
        <f t="shared" si="0"/>
        <v/>
      </c>
      <c r="O18" s="5" t="str">
        <f t="shared" si="1"/>
        <v/>
      </c>
      <c r="P18" s="6" t="str">
        <f t="shared" si="2"/>
        <v/>
      </c>
      <c r="Q18" s="7" t="str">
        <f t="shared" si="3"/>
        <v/>
      </c>
    </row>
    <row r="19" spans="1:17" ht="30" customHeight="1" x14ac:dyDescent="0.25">
      <c r="A19" s="4">
        <v>9</v>
      </c>
      <c r="B19" s="19"/>
      <c r="C19" s="19"/>
      <c r="D19" s="19"/>
      <c r="E19" s="19"/>
      <c r="F19" s="19"/>
      <c r="G19" s="19"/>
      <c r="H19" s="19"/>
      <c r="I19" s="19">
        <v>0</v>
      </c>
      <c r="J19" s="19">
        <v>0</v>
      </c>
      <c r="K19" s="19">
        <v>0</v>
      </c>
      <c r="L19" s="19">
        <v>0</v>
      </c>
      <c r="M19" s="5" t="str">
        <f>IF($B19="","",IF($D19="Übernachtung",IFERROR(SUMIFS(Preise!$E:$E,Preise!$A:$A,$E19,Preise!$B:$B,$F19,Preise!$C:$C,$C19,Preise!$D:$D,$B$5),0),0))</f>
        <v/>
      </c>
      <c r="N19" s="5" t="str">
        <f t="shared" si="0"/>
        <v/>
      </c>
      <c r="O19" s="5" t="str">
        <f t="shared" si="1"/>
        <v/>
      </c>
      <c r="P19" s="6" t="str">
        <f t="shared" si="2"/>
        <v/>
      </c>
      <c r="Q19" s="7" t="str">
        <f t="shared" si="3"/>
        <v/>
      </c>
    </row>
    <row r="20" spans="1:17" ht="30" customHeight="1" x14ac:dyDescent="0.25">
      <c r="A20" s="4">
        <v>10</v>
      </c>
      <c r="B20" s="19"/>
      <c r="C20" s="19"/>
      <c r="D20" s="19"/>
      <c r="E20" s="19"/>
      <c r="F20" s="19"/>
      <c r="G20" s="19"/>
      <c r="H20" s="19"/>
      <c r="I20" s="19">
        <v>0</v>
      </c>
      <c r="J20" s="19">
        <v>0</v>
      </c>
      <c r="K20" s="19">
        <v>0</v>
      </c>
      <c r="L20" s="19">
        <v>0</v>
      </c>
      <c r="M20" s="5" t="str">
        <f>IF($B20="","",IF($D20="Übernachtung",IFERROR(SUMIFS(Preise!$E:$E,Preise!$A:$A,$E20,Preise!$B:$B,$F20,Preise!$C:$C,$C20,Preise!$D:$D,$B$5),0),0))</f>
        <v/>
      </c>
      <c r="N20" s="5" t="str">
        <f t="shared" si="0"/>
        <v/>
      </c>
      <c r="O20" s="5" t="str">
        <f t="shared" si="1"/>
        <v/>
      </c>
      <c r="P20" s="6" t="str">
        <f t="shared" si="2"/>
        <v/>
      </c>
      <c r="Q20" s="7" t="str">
        <f t="shared" si="3"/>
        <v/>
      </c>
    </row>
    <row r="22" spans="1:17" ht="17.25" customHeight="1" x14ac:dyDescent="0.3">
      <c r="P22" s="1" t="s">
        <v>39</v>
      </c>
      <c r="Q22" s="8">
        <f ca="1">SUM(P11:P20)</f>
        <v>236</v>
      </c>
    </row>
  </sheetData>
  <mergeCells count="4">
    <mergeCell ref="A2:R2"/>
    <mergeCell ref="J5:O5"/>
    <mergeCell ref="A3:R3"/>
    <mergeCell ref="A1:R1"/>
  </mergeCells>
  <conditionalFormatting sqref="E11:H20">
    <cfRule type="expression" dxfId="4" priority="2">
      <formula>$D11="Tagesgast/nur Essen"</formula>
    </cfRule>
  </conditionalFormatting>
  <conditionalFormatting sqref="I11:J20 L11:L20">
    <cfRule type="expression" dxfId="3" priority="1">
      <formula>$D11="Übernachtung"</formula>
    </cfRule>
  </conditionalFormatting>
  <conditionalFormatting sqref="P11:P20">
    <cfRule type="expression" dxfId="2" priority="3">
      <formula>LEN(P11)&gt;0</formula>
    </cfRule>
  </conditionalFormatting>
  <dataValidations count="7">
    <dataValidation type="list" allowBlank="1" sqref="C11:C20" xr:uid="{00000000-0002-0000-0000-000000000000}">
      <formula1>"Erwachsene,14-17 Jahre,6-13 Jahre,3-5 Jahre,bis 2 Jahre"</formula1>
    </dataValidation>
    <dataValidation type="list" allowBlank="1" sqref="D11:D20" xr:uid="{00000000-0002-0000-0000-000001000000}">
      <formula1>"Übernachtung,Tagesgast/nur Essen"</formula1>
    </dataValidation>
    <dataValidation type="list" allowBlank="1" sqref="E11:E20" xr:uid="{00000000-0002-0000-0000-000002000000}">
      <formula1>HausListe</formula1>
    </dataValidation>
    <dataValidation type="list" allowBlank="1" sqref="F11:F20" xr:uid="{00000000-0002-0000-0000-000003000000}">
      <formula1>IF($E11="Jugendschloss",Zimmer_Jugendschloss,IF($E11="Burg",Zimmer_Burg,Zimmer_Leer))</formula1>
    </dataValidation>
    <dataValidation type="list" allowBlank="1" sqref="G11:H20" xr:uid="{00000000-0002-0000-0000-000004000000}">
      <formula1>"Nein,Ja"</formula1>
    </dataValidation>
    <dataValidation type="list" allowBlank="1" sqref="I11:I20 K11:L20" xr:uid="{00000000-0002-0000-0000-000005000000}">
      <formula1>"0,1,2"</formula1>
    </dataValidation>
    <dataValidation type="list" allowBlank="1" sqref="J11:J20 L11:L20" xr:uid="{00000000-0002-0000-0000-000006000000}">
      <formula1>"0,1"</formula1>
    </dataValidation>
  </dataValidations>
  <pageMargins left="0.75" right="0.75" top="1" bottom="1" header="0.5" footer="0.5"/>
  <pageSetup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5"/>
  <sheetViews>
    <sheetView showGridLines="0" workbookViewId="0">
      <pane ySplit="15" topLeftCell="A47" activePane="bottomLeft" state="frozen"/>
      <selection activeCell="I11" sqref="I11"/>
      <selection pane="bottomLeft" activeCell="E66" sqref="E66"/>
    </sheetView>
  </sheetViews>
  <sheetFormatPr baseColWidth="10" defaultColWidth="9.140625" defaultRowHeight="15" x14ac:dyDescent="0.25"/>
  <cols>
    <col min="1" max="1" width="18" customWidth="1"/>
    <col min="2" max="2" width="24" customWidth="1"/>
    <col min="3" max="3" width="16" customWidth="1"/>
    <col min="4" max="4" width="14" customWidth="1"/>
    <col min="5" max="5" width="12" customWidth="1"/>
    <col min="6" max="6" width="40" customWidth="1"/>
    <col min="8" max="8" width="18" customWidth="1"/>
    <col min="10" max="10" width="22" customWidth="1"/>
    <col min="11" max="11" width="24" customWidth="1"/>
    <col min="12" max="12" width="8" customWidth="1"/>
  </cols>
  <sheetData>
    <row r="1" spans="1:12" ht="21" customHeight="1" x14ac:dyDescent="0.35">
      <c r="A1" s="29" t="s">
        <v>40</v>
      </c>
      <c r="B1" s="25"/>
      <c r="C1" s="25"/>
      <c r="D1" s="25"/>
      <c r="E1" s="25"/>
      <c r="F1" s="25"/>
      <c r="G1" s="25"/>
      <c r="H1" s="25"/>
    </row>
    <row r="2" spans="1:12" x14ac:dyDescent="0.25">
      <c r="A2" s="24" t="s">
        <v>41</v>
      </c>
      <c r="B2" s="25"/>
      <c r="C2" s="25"/>
      <c r="D2" s="25"/>
      <c r="E2" s="25"/>
      <c r="F2" s="25"/>
      <c r="G2" s="25"/>
      <c r="H2" s="25"/>
    </row>
    <row r="4" spans="1:12" x14ac:dyDescent="0.25">
      <c r="A4" s="26" t="s">
        <v>42</v>
      </c>
      <c r="B4" s="25"/>
      <c r="C4" s="25"/>
      <c r="H4" s="1" t="s">
        <v>43</v>
      </c>
    </row>
    <row r="5" spans="1:12" x14ac:dyDescent="0.25">
      <c r="A5" s="9" t="s">
        <v>44</v>
      </c>
      <c r="B5" s="9" t="s">
        <v>45</v>
      </c>
      <c r="C5" s="9" t="s">
        <v>27</v>
      </c>
      <c r="H5" t="s">
        <v>30</v>
      </c>
      <c r="J5" t="s">
        <v>31</v>
      </c>
      <c r="K5" t="s">
        <v>46</v>
      </c>
      <c r="L5" t="s">
        <v>47</v>
      </c>
    </row>
    <row r="6" spans="1:12" x14ac:dyDescent="0.25">
      <c r="A6" t="s">
        <v>11</v>
      </c>
      <c r="B6" s="10">
        <v>9</v>
      </c>
      <c r="C6" t="s">
        <v>48</v>
      </c>
      <c r="H6" t="s">
        <v>49</v>
      </c>
      <c r="J6" t="s">
        <v>50</v>
      </c>
      <c r="K6" t="s">
        <v>51</v>
      </c>
    </row>
    <row r="7" spans="1:12" x14ac:dyDescent="0.25">
      <c r="A7" t="s">
        <v>52</v>
      </c>
      <c r="B7" s="10">
        <v>4.5</v>
      </c>
      <c r="C7" t="s">
        <v>53</v>
      </c>
      <c r="K7" t="s">
        <v>50</v>
      </c>
    </row>
    <row r="8" spans="1:12" x14ac:dyDescent="0.25">
      <c r="A8" t="s">
        <v>54</v>
      </c>
      <c r="B8" s="10">
        <v>9.5</v>
      </c>
      <c r="C8" t="s">
        <v>55</v>
      </c>
    </row>
    <row r="9" spans="1:12" x14ac:dyDescent="0.25">
      <c r="A9" t="s">
        <v>56</v>
      </c>
      <c r="B9" s="10">
        <v>12</v>
      </c>
      <c r="C9" t="s">
        <v>55</v>
      </c>
    </row>
    <row r="10" spans="1:12" x14ac:dyDescent="0.25">
      <c r="A10" t="s">
        <v>57</v>
      </c>
      <c r="B10" s="10">
        <v>9.5</v>
      </c>
      <c r="C10" t="s">
        <v>55</v>
      </c>
    </row>
    <row r="11" spans="1:12" x14ac:dyDescent="0.25">
      <c r="A11" t="s">
        <v>58</v>
      </c>
      <c r="B11" s="10">
        <v>5</v>
      </c>
      <c r="C11" t="s">
        <v>59</v>
      </c>
    </row>
    <row r="14" spans="1:12" x14ac:dyDescent="0.25">
      <c r="A14" s="26" t="s">
        <v>60</v>
      </c>
      <c r="B14" s="25"/>
      <c r="C14" s="25"/>
      <c r="D14" s="25"/>
      <c r="E14" s="25"/>
      <c r="F14" s="25"/>
    </row>
    <row r="15" spans="1:12" x14ac:dyDescent="0.25">
      <c r="A15" s="9" t="s">
        <v>17</v>
      </c>
      <c r="B15" s="9" t="s">
        <v>18</v>
      </c>
      <c r="C15" s="9" t="s">
        <v>15</v>
      </c>
      <c r="D15" s="9" t="s">
        <v>61</v>
      </c>
      <c r="E15" s="9" t="s">
        <v>45</v>
      </c>
      <c r="F15" s="9" t="s">
        <v>62</v>
      </c>
    </row>
    <row r="16" spans="1:12" x14ac:dyDescent="0.25">
      <c r="A16" t="s">
        <v>30</v>
      </c>
      <c r="B16" t="s">
        <v>31</v>
      </c>
      <c r="C16" t="s">
        <v>29</v>
      </c>
      <c r="D16" t="s">
        <v>63</v>
      </c>
      <c r="E16" s="11">
        <v>100</v>
      </c>
      <c r="F16" t="s">
        <v>64</v>
      </c>
    </row>
    <row r="17" spans="1:6" x14ac:dyDescent="0.25">
      <c r="A17" t="s">
        <v>30</v>
      </c>
      <c r="B17" t="s">
        <v>31</v>
      </c>
      <c r="C17" t="s">
        <v>29</v>
      </c>
      <c r="D17" t="s">
        <v>65</v>
      </c>
      <c r="E17" s="11">
        <v>110</v>
      </c>
      <c r="F17" t="s">
        <v>66</v>
      </c>
    </row>
    <row r="18" spans="1:6" x14ac:dyDescent="0.25">
      <c r="A18" t="s">
        <v>30</v>
      </c>
      <c r="B18" t="s">
        <v>50</v>
      </c>
      <c r="C18" t="s">
        <v>29</v>
      </c>
      <c r="D18" t="s">
        <v>63</v>
      </c>
      <c r="E18" s="11">
        <v>120</v>
      </c>
      <c r="F18" t="s">
        <v>64</v>
      </c>
    </row>
    <row r="19" spans="1:6" x14ac:dyDescent="0.25">
      <c r="A19" t="s">
        <v>30</v>
      </c>
      <c r="B19" t="s">
        <v>50</v>
      </c>
      <c r="C19" t="s">
        <v>29</v>
      </c>
      <c r="D19" t="s">
        <v>65</v>
      </c>
      <c r="E19" s="11">
        <v>130</v>
      </c>
      <c r="F19" t="s">
        <v>66</v>
      </c>
    </row>
    <row r="20" spans="1:6" x14ac:dyDescent="0.25">
      <c r="A20" t="s">
        <v>30</v>
      </c>
      <c r="B20" t="s">
        <v>31</v>
      </c>
      <c r="C20" t="s">
        <v>37</v>
      </c>
      <c r="D20" t="s">
        <v>63</v>
      </c>
      <c r="E20" s="11">
        <v>90</v>
      </c>
      <c r="F20" t="s">
        <v>64</v>
      </c>
    </row>
    <row r="21" spans="1:6" x14ac:dyDescent="0.25">
      <c r="A21" t="s">
        <v>30</v>
      </c>
      <c r="B21" t="s">
        <v>31</v>
      </c>
      <c r="C21" t="s">
        <v>37</v>
      </c>
      <c r="D21" t="s">
        <v>65</v>
      </c>
      <c r="E21" s="11">
        <v>100</v>
      </c>
      <c r="F21" t="s">
        <v>66</v>
      </c>
    </row>
    <row r="22" spans="1:6" x14ac:dyDescent="0.25">
      <c r="A22" t="s">
        <v>30</v>
      </c>
      <c r="B22" t="s">
        <v>50</v>
      </c>
      <c r="C22" t="s">
        <v>37</v>
      </c>
      <c r="D22" t="s">
        <v>63</v>
      </c>
      <c r="E22" s="11">
        <v>97</v>
      </c>
      <c r="F22" t="s">
        <v>64</v>
      </c>
    </row>
    <row r="23" spans="1:6" x14ac:dyDescent="0.25">
      <c r="A23" t="s">
        <v>30</v>
      </c>
      <c r="B23" t="s">
        <v>50</v>
      </c>
      <c r="C23" t="s">
        <v>37</v>
      </c>
      <c r="D23" t="s">
        <v>65</v>
      </c>
      <c r="E23" s="11">
        <v>120</v>
      </c>
      <c r="F23" t="s">
        <v>66</v>
      </c>
    </row>
    <row r="24" spans="1:6" x14ac:dyDescent="0.25">
      <c r="A24" t="s">
        <v>30</v>
      </c>
      <c r="B24" t="s">
        <v>31</v>
      </c>
      <c r="C24" t="s">
        <v>35</v>
      </c>
      <c r="D24" t="s">
        <v>63</v>
      </c>
      <c r="E24" s="11">
        <v>82</v>
      </c>
      <c r="F24" t="s">
        <v>64</v>
      </c>
    </row>
    <row r="25" spans="1:6" x14ac:dyDescent="0.25">
      <c r="A25" t="s">
        <v>30</v>
      </c>
      <c r="B25" t="s">
        <v>31</v>
      </c>
      <c r="C25" t="s">
        <v>35</v>
      </c>
      <c r="D25" t="s">
        <v>65</v>
      </c>
      <c r="E25" s="11">
        <v>92</v>
      </c>
      <c r="F25" t="s">
        <v>66</v>
      </c>
    </row>
    <row r="26" spans="1:6" x14ac:dyDescent="0.25">
      <c r="A26" t="s">
        <v>30</v>
      </c>
      <c r="B26" t="s">
        <v>50</v>
      </c>
      <c r="C26" t="s">
        <v>35</v>
      </c>
      <c r="D26" t="s">
        <v>63</v>
      </c>
      <c r="E26" s="11">
        <v>102</v>
      </c>
      <c r="F26" t="s">
        <v>64</v>
      </c>
    </row>
    <row r="27" spans="1:6" x14ac:dyDescent="0.25">
      <c r="A27" t="s">
        <v>30</v>
      </c>
      <c r="B27" t="s">
        <v>50</v>
      </c>
      <c r="C27" t="s">
        <v>35</v>
      </c>
      <c r="D27" t="s">
        <v>65</v>
      </c>
      <c r="E27" s="11">
        <v>112</v>
      </c>
      <c r="F27" t="s">
        <v>66</v>
      </c>
    </row>
    <row r="28" spans="1:6" x14ac:dyDescent="0.25">
      <c r="A28" t="s">
        <v>30</v>
      </c>
      <c r="B28" t="s">
        <v>31</v>
      </c>
      <c r="C28" t="s">
        <v>67</v>
      </c>
      <c r="D28" t="s">
        <v>63</v>
      </c>
      <c r="E28" s="11">
        <v>67</v>
      </c>
      <c r="F28" t="s">
        <v>64</v>
      </c>
    </row>
    <row r="29" spans="1:6" x14ac:dyDescent="0.25">
      <c r="A29" t="s">
        <v>30</v>
      </c>
      <c r="B29" t="s">
        <v>31</v>
      </c>
      <c r="C29" t="s">
        <v>67</v>
      </c>
      <c r="D29" t="s">
        <v>65</v>
      </c>
      <c r="E29" s="11">
        <v>77</v>
      </c>
      <c r="F29" t="s">
        <v>66</v>
      </c>
    </row>
    <row r="30" spans="1:6" x14ac:dyDescent="0.25">
      <c r="A30" t="s">
        <v>30</v>
      </c>
      <c r="B30" t="s">
        <v>50</v>
      </c>
      <c r="C30" t="s">
        <v>67</v>
      </c>
      <c r="D30" t="s">
        <v>63</v>
      </c>
      <c r="E30" s="11">
        <v>87</v>
      </c>
      <c r="F30" t="s">
        <v>64</v>
      </c>
    </row>
    <row r="31" spans="1:6" x14ac:dyDescent="0.25">
      <c r="A31" t="s">
        <v>30</v>
      </c>
      <c r="B31" t="s">
        <v>50</v>
      </c>
      <c r="C31" t="s">
        <v>67</v>
      </c>
      <c r="D31" t="s">
        <v>65</v>
      </c>
      <c r="E31" s="11">
        <v>97</v>
      </c>
      <c r="F31" t="s">
        <v>66</v>
      </c>
    </row>
    <row r="32" spans="1:6" x14ac:dyDescent="0.25">
      <c r="A32" t="s">
        <v>30</v>
      </c>
      <c r="B32" t="s">
        <v>31</v>
      </c>
      <c r="C32" t="s">
        <v>68</v>
      </c>
      <c r="D32" t="s">
        <v>63</v>
      </c>
      <c r="E32" s="11">
        <v>0</v>
      </c>
      <c r="F32" t="s">
        <v>64</v>
      </c>
    </row>
    <row r="33" spans="1:6" x14ac:dyDescent="0.25">
      <c r="A33" t="s">
        <v>30</v>
      </c>
      <c r="B33" t="s">
        <v>31</v>
      </c>
      <c r="C33" t="s">
        <v>68</v>
      </c>
      <c r="D33" t="s">
        <v>65</v>
      </c>
      <c r="E33" s="11">
        <v>0</v>
      </c>
      <c r="F33" t="s">
        <v>66</v>
      </c>
    </row>
    <row r="34" spans="1:6" x14ac:dyDescent="0.25">
      <c r="A34" t="s">
        <v>30</v>
      </c>
      <c r="B34" t="s">
        <v>50</v>
      </c>
      <c r="C34" t="s">
        <v>68</v>
      </c>
      <c r="D34" t="s">
        <v>63</v>
      </c>
      <c r="E34" s="11">
        <v>0</v>
      </c>
      <c r="F34" t="s">
        <v>64</v>
      </c>
    </row>
    <row r="35" spans="1:6" x14ac:dyDescent="0.25">
      <c r="A35" t="s">
        <v>30</v>
      </c>
      <c r="B35" t="s">
        <v>50</v>
      </c>
      <c r="C35" t="s">
        <v>68</v>
      </c>
      <c r="D35" t="s">
        <v>65</v>
      </c>
      <c r="E35" s="11">
        <v>0</v>
      </c>
      <c r="F35" t="s">
        <v>66</v>
      </c>
    </row>
    <row r="36" spans="1:6" x14ac:dyDescent="0.25">
      <c r="A36" t="s">
        <v>49</v>
      </c>
      <c r="B36" t="s">
        <v>46</v>
      </c>
      <c r="C36" t="s">
        <v>29</v>
      </c>
      <c r="D36" t="s">
        <v>63</v>
      </c>
      <c r="E36" s="11">
        <v>160</v>
      </c>
      <c r="F36" t="s">
        <v>69</v>
      </c>
    </row>
    <row r="37" spans="1:6" x14ac:dyDescent="0.25">
      <c r="A37" t="s">
        <v>49</v>
      </c>
      <c r="B37" t="s">
        <v>46</v>
      </c>
      <c r="C37" t="s">
        <v>29</v>
      </c>
      <c r="D37" t="s">
        <v>65</v>
      </c>
      <c r="E37" s="11">
        <v>170</v>
      </c>
      <c r="F37" t="s">
        <v>69</v>
      </c>
    </row>
    <row r="38" spans="1:6" x14ac:dyDescent="0.25">
      <c r="A38" t="s">
        <v>49</v>
      </c>
      <c r="B38" t="s">
        <v>46</v>
      </c>
      <c r="C38" t="s">
        <v>37</v>
      </c>
      <c r="D38" t="s">
        <v>63</v>
      </c>
      <c r="E38" s="11">
        <v>160</v>
      </c>
      <c r="F38" t="s">
        <v>69</v>
      </c>
    </row>
    <row r="39" spans="1:6" x14ac:dyDescent="0.25">
      <c r="A39" t="s">
        <v>49</v>
      </c>
      <c r="B39" t="s">
        <v>46</v>
      </c>
      <c r="C39" t="s">
        <v>37</v>
      </c>
      <c r="D39" t="s">
        <v>65</v>
      </c>
      <c r="E39" s="11">
        <v>170</v>
      </c>
      <c r="F39" t="s">
        <v>69</v>
      </c>
    </row>
    <row r="40" spans="1:6" x14ac:dyDescent="0.25">
      <c r="A40" t="s">
        <v>49</v>
      </c>
      <c r="B40" t="s">
        <v>46</v>
      </c>
      <c r="C40" t="s">
        <v>35</v>
      </c>
      <c r="D40" t="s">
        <v>63</v>
      </c>
      <c r="E40" s="11">
        <v>160</v>
      </c>
      <c r="F40" t="s">
        <v>69</v>
      </c>
    </row>
    <row r="41" spans="1:6" x14ac:dyDescent="0.25">
      <c r="A41" t="s">
        <v>49</v>
      </c>
      <c r="B41" t="s">
        <v>46</v>
      </c>
      <c r="C41" t="s">
        <v>35</v>
      </c>
      <c r="D41" t="s">
        <v>65</v>
      </c>
      <c r="E41" s="11">
        <v>170</v>
      </c>
      <c r="F41" t="s">
        <v>69</v>
      </c>
    </row>
    <row r="42" spans="1:6" x14ac:dyDescent="0.25">
      <c r="A42" t="s">
        <v>49</v>
      </c>
      <c r="B42" t="s">
        <v>46</v>
      </c>
      <c r="C42" t="s">
        <v>67</v>
      </c>
      <c r="D42" t="s">
        <v>63</v>
      </c>
      <c r="E42" s="11">
        <v>160</v>
      </c>
      <c r="F42" t="s">
        <v>69</v>
      </c>
    </row>
    <row r="43" spans="1:6" x14ac:dyDescent="0.25">
      <c r="A43" t="s">
        <v>49</v>
      </c>
      <c r="B43" t="s">
        <v>46</v>
      </c>
      <c r="C43" t="s">
        <v>67</v>
      </c>
      <c r="D43" t="s">
        <v>65</v>
      </c>
      <c r="E43" s="11">
        <v>170</v>
      </c>
      <c r="F43" t="s">
        <v>69</v>
      </c>
    </row>
    <row r="44" spans="1:6" x14ac:dyDescent="0.25">
      <c r="A44" t="s">
        <v>49</v>
      </c>
      <c r="B44" t="s">
        <v>46</v>
      </c>
      <c r="C44" t="s">
        <v>68</v>
      </c>
      <c r="D44" t="s">
        <v>63</v>
      </c>
      <c r="E44" s="11">
        <v>160</v>
      </c>
      <c r="F44" t="s">
        <v>69</v>
      </c>
    </row>
    <row r="45" spans="1:6" x14ac:dyDescent="0.25">
      <c r="A45" t="s">
        <v>49</v>
      </c>
      <c r="B45" t="s">
        <v>46</v>
      </c>
      <c r="C45" t="s">
        <v>68</v>
      </c>
      <c r="D45" t="s">
        <v>65</v>
      </c>
      <c r="E45" s="11">
        <v>170</v>
      </c>
      <c r="F45" t="s">
        <v>69</v>
      </c>
    </row>
    <row r="46" spans="1:6" x14ac:dyDescent="0.25">
      <c r="A46" t="s">
        <v>49</v>
      </c>
      <c r="B46" t="s">
        <v>51</v>
      </c>
      <c r="C46" t="s">
        <v>29</v>
      </c>
      <c r="D46" t="s">
        <v>63</v>
      </c>
      <c r="E46" s="11">
        <v>200</v>
      </c>
      <c r="F46" t="s">
        <v>69</v>
      </c>
    </row>
    <row r="47" spans="1:6" x14ac:dyDescent="0.25">
      <c r="A47" t="s">
        <v>49</v>
      </c>
      <c r="B47" t="s">
        <v>51</v>
      </c>
      <c r="C47" t="s">
        <v>29</v>
      </c>
      <c r="D47" t="s">
        <v>65</v>
      </c>
      <c r="E47" s="11">
        <v>210</v>
      </c>
      <c r="F47" t="s">
        <v>69</v>
      </c>
    </row>
    <row r="48" spans="1:6" x14ac:dyDescent="0.25">
      <c r="A48" t="s">
        <v>49</v>
      </c>
      <c r="B48" t="s">
        <v>51</v>
      </c>
      <c r="C48" t="s">
        <v>37</v>
      </c>
      <c r="D48" t="s">
        <v>63</v>
      </c>
      <c r="E48" s="11">
        <v>200</v>
      </c>
      <c r="F48" t="s">
        <v>69</v>
      </c>
    </row>
    <row r="49" spans="1:6" x14ac:dyDescent="0.25">
      <c r="A49" t="s">
        <v>49</v>
      </c>
      <c r="B49" t="s">
        <v>51</v>
      </c>
      <c r="C49" t="s">
        <v>37</v>
      </c>
      <c r="D49" t="s">
        <v>65</v>
      </c>
      <c r="E49" s="11">
        <v>210</v>
      </c>
      <c r="F49" t="s">
        <v>69</v>
      </c>
    </row>
    <row r="50" spans="1:6" x14ac:dyDescent="0.25">
      <c r="A50" t="s">
        <v>49</v>
      </c>
      <c r="B50" t="s">
        <v>51</v>
      </c>
      <c r="C50" t="s">
        <v>35</v>
      </c>
      <c r="D50" t="s">
        <v>63</v>
      </c>
      <c r="E50" s="11">
        <v>200</v>
      </c>
      <c r="F50" t="s">
        <v>69</v>
      </c>
    </row>
    <row r="51" spans="1:6" x14ac:dyDescent="0.25">
      <c r="A51" t="s">
        <v>49</v>
      </c>
      <c r="B51" t="s">
        <v>51</v>
      </c>
      <c r="C51" t="s">
        <v>35</v>
      </c>
      <c r="D51" t="s">
        <v>65</v>
      </c>
      <c r="E51" s="11">
        <v>210</v>
      </c>
      <c r="F51" t="s">
        <v>69</v>
      </c>
    </row>
    <row r="52" spans="1:6" x14ac:dyDescent="0.25">
      <c r="A52" t="s">
        <v>49</v>
      </c>
      <c r="B52" t="s">
        <v>51</v>
      </c>
      <c r="C52" t="s">
        <v>67</v>
      </c>
      <c r="D52" t="s">
        <v>63</v>
      </c>
      <c r="E52" s="11">
        <v>200</v>
      </c>
      <c r="F52" t="s">
        <v>69</v>
      </c>
    </row>
    <row r="53" spans="1:6" x14ac:dyDescent="0.25">
      <c r="A53" t="s">
        <v>49</v>
      </c>
      <c r="B53" t="s">
        <v>51</v>
      </c>
      <c r="C53" t="s">
        <v>67</v>
      </c>
      <c r="D53" t="s">
        <v>65</v>
      </c>
      <c r="E53" s="11">
        <v>210</v>
      </c>
      <c r="F53" t="s">
        <v>69</v>
      </c>
    </row>
    <row r="54" spans="1:6" x14ac:dyDescent="0.25">
      <c r="A54" t="s">
        <v>49</v>
      </c>
      <c r="B54" t="s">
        <v>51</v>
      </c>
      <c r="C54" t="s">
        <v>68</v>
      </c>
      <c r="D54" t="s">
        <v>63</v>
      </c>
      <c r="E54" s="11">
        <v>200</v>
      </c>
      <c r="F54" t="s">
        <v>69</v>
      </c>
    </row>
    <row r="55" spans="1:6" x14ac:dyDescent="0.25">
      <c r="A55" t="s">
        <v>49</v>
      </c>
      <c r="B55" t="s">
        <v>51</v>
      </c>
      <c r="C55" t="s">
        <v>68</v>
      </c>
      <c r="D55" t="s">
        <v>65</v>
      </c>
      <c r="E55" s="11">
        <v>210</v>
      </c>
      <c r="F55" t="s">
        <v>69</v>
      </c>
    </row>
    <row r="56" spans="1:6" x14ac:dyDescent="0.25">
      <c r="A56" t="s">
        <v>49</v>
      </c>
      <c r="B56" t="s">
        <v>50</v>
      </c>
      <c r="C56" t="s">
        <v>29</v>
      </c>
      <c r="D56" t="s">
        <v>63</v>
      </c>
      <c r="E56" s="11">
        <v>140</v>
      </c>
      <c r="F56" t="s">
        <v>69</v>
      </c>
    </row>
    <row r="57" spans="1:6" x14ac:dyDescent="0.25">
      <c r="A57" t="s">
        <v>49</v>
      </c>
      <c r="B57" t="s">
        <v>50</v>
      </c>
      <c r="C57" t="s">
        <v>29</v>
      </c>
      <c r="D57" t="s">
        <v>65</v>
      </c>
      <c r="E57" s="11">
        <v>150</v>
      </c>
      <c r="F57" t="s">
        <v>69</v>
      </c>
    </row>
    <row r="58" spans="1:6" x14ac:dyDescent="0.25">
      <c r="A58" t="s">
        <v>49</v>
      </c>
      <c r="B58" t="s">
        <v>50</v>
      </c>
      <c r="C58" t="s">
        <v>37</v>
      </c>
      <c r="D58" t="s">
        <v>63</v>
      </c>
      <c r="E58" s="11">
        <v>140</v>
      </c>
      <c r="F58" t="s">
        <v>69</v>
      </c>
    </row>
    <row r="59" spans="1:6" x14ac:dyDescent="0.25">
      <c r="A59" t="s">
        <v>49</v>
      </c>
      <c r="B59" t="s">
        <v>50</v>
      </c>
      <c r="C59" t="s">
        <v>37</v>
      </c>
      <c r="D59" t="s">
        <v>65</v>
      </c>
      <c r="E59" s="11">
        <v>150</v>
      </c>
      <c r="F59" t="s">
        <v>69</v>
      </c>
    </row>
    <row r="60" spans="1:6" x14ac:dyDescent="0.25">
      <c r="A60" t="s">
        <v>49</v>
      </c>
      <c r="B60" t="s">
        <v>50</v>
      </c>
      <c r="C60" t="s">
        <v>35</v>
      </c>
      <c r="D60" t="s">
        <v>63</v>
      </c>
      <c r="E60" s="11">
        <v>140</v>
      </c>
      <c r="F60" t="s">
        <v>69</v>
      </c>
    </row>
    <row r="61" spans="1:6" x14ac:dyDescent="0.25">
      <c r="A61" t="s">
        <v>49</v>
      </c>
      <c r="B61" t="s">
        <v>50</v>
      </c>
      <c r="C61" t="s">
        <v>35</v>
      </c>
      <c r="D61" t="s">
        <v>65</v>
      </c>
      <c r="E61" s="11">
        <v>150</v>
      </c>
      <c r="F61" t="s">
        <v>69</v>
      </c>
    </row>
    <row r="62" spans="1:6" x14ac:dyDescent="0.25">
      <c r="A62" t="s">
        <v>49</v>
      </c>
      <c r="B62" t="s">
        <v>50</v>
      </c>
      <c r="C62" t="s">
        <v>67</v>
      </c>
      <c r="D62" t="s">
        <v>63</v>
      </c>
      <c r="E62" s="11">
        <v>140</v>
      </c>
      <c r="F62" t="s">
        <v>69</v>
      </c>
    </row>
    <row r="63" spans="1:6" x14ac:dyDescent="0.25">
      <c r="A63" t="s">
        <v>49</v>
      </c>
      <c r="B63" t="s">
        <v>50</v>
      </c>
      <c r="C63" t="s">
        <v>67</v>
      </c>
      <c r="D63" t="s">
        <v>65</v>
      </c>
      <c r="E63" s="11">
        <v>150</v>
      </c>
      <c r="F63" t="s">
        <v>69</v>
      </c>
    </row>
    <row r="64" spans="1:6" x14ac:dyDescent="0.25">
      <c r="A64" t="s">
        <v>49</v>
      </c>
      <c r="B64" t="s">
        <v>50</v>
      </c>
      <c r="C64" t="s">
        <v>68</v>
      </c>
      <c r="D64" t="s">
        <v>63</v>
      </c>
      <c r="E64" s="11">
        <v>140</v>
      </c>
      <c r="F64" t="s">
        <v>69</v>
      </c>
    </row>
    <row r="65" spans="1:6" x14ac:dyDescent="0.25">
      <c r="A65" t="s">
        <v>49</v>
      </c>
      <c r="B65" t="s">
        <v>50</v>
      </c>
      <c r="C65" t="s">
        <v>68</v>
      </c>
      <c r="D65" t="s">
        <v>65</v>
      </c>
      <c r="E65" s="11">
        <v>150</v>
      </c>
      <c r="F65" t="s">
        <v>69</v>
      </c>
    </row>
  </sheetData>
  <mergeCells count="4">
    <mergeCell ref="A4:C4"/>
    <mergeCell ref="A14:F14"/>
    <mergeCell ref="A2:H2"/>
    <mergeCell ref="A1:H1"/>
  </mergeCells>
  <pageMargins left="0.75" right="0.75" top="1" bottom="1" header="0.5" footer="0.5"/>
  <pageSetup fitToHeight="0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9"/>
  <sheetViews>
    <sheetView showGridLines="0" workbookViewId="0">
      <pane ySplit="8" topLeftCell="A9" activePane="bottomLeft" state="frozen"/>
      <selection pane="bottomLeft" activeCell="E28" sqref="E28"/>
    </sheetView>
  </sheetViews>
  <sheetFormatPr baseColWidth="10" defaultColWidth="9.140625" defaultRowHeight="15" x14ac:dyDescent="0.25"/>
  <cols>
    <col min="1" max="1" width="10" customWidth="1"/>
    <col min="2" max="2" width="15" customWidth="1"/>
    <col min="3" max="3" width="20" customWidth="1"/>
    <col min="4" max="4" width="16" customWidth="1"/>
    <col min="5" max="5" width="24" customWidth="1"/>
    <col min="6" max="6" width="18" customWidth="1"/>
    <col min="7" max="7" width="16" customWidth="1"/>
    <col min="8" max="8" width="18" customWidth="1"/>
    <col min="9" max="10" width="13" customWidth="1"/>
    <col min="11" max="13" width="16" customWidth="1"/>
  </cols>
  <sheetData>
    <row r="1" spans="1:13" ht="23.25" customHeight="1" x14ac:dyDescent="0.35">
      <c r="A1" s="28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5">
      <c r="A2" s="24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4" spans="1:13" x14ac:dyDescent="0.25">
      <c r="A4" s="1" t="s">
        <v>72</v>
      </c>
      <c r="B4" s="2" t="str">
        <f ca="1">Einzelerfassung!B5</f>
        <v>Early Bird</v>
      </c>
    </row>
    <row r="5" spans="1:13" x14ac:dyDescent="0.25">
      <c r="A5" s="1" t="s">
        <v>73</v>
      </c>
      <c r="B5" s="12">
        <f ca="1">SUM(M9:M19)</f>
        <v>239.5</v>
      </c>
    </row>
    <row r="8" spans="1:13" ht="30" customHeight="1" x14ac:dyDescent="0.25">
      <c r="A8" s="13" t="s">
        <v>74</v>
      </c>
      <c r="B8" s="13" t="s">
        <v>15</v>
      </c>
      <c r="C8" s="13" t="s">
        <v>16</v>
      </c>
      <c r="D8" s="13" t="s">
        <v>17</v>
      </c>
      <c r="E8" s="13" t="s">
        <v>18</v>
      </c>
      <c r="F8" s="13" t="s">
        <v>75</v>
      </c>
      <c r="G8" s="13" t="s">
        <v>76</v>
      </c>
      <c r="H8" s="13" t="s">
        <v>77</v>
      </c>
      <c r="I8" s="13" t="s">
        <v>78</v>
      </c>
      <c r="J8" s="13" t="s">
        <v>79</v>
      </c>
      <c r="K8" s="13" t="s">
        <v>80</v>
      </c>
      <c r="L8" s="13" t="s">
        <v>81</v>
      </c>
      <c r="M8" s="13" t="s">
        <v>39</v>
      </c>
    </row>
    <row r="9" spans="1:13" x14ac:dyDescent="0.25">
      <c r="A9" s="14">
        <v>2</v>
      </c>
      <c r="B9" s="14" t="s">
        <v>29</v>
      </c>
      <c r="C9" s="14" t="s">
        <v>7</v>
      </c>
      <c r="D9" s="14" t="s">
        <v>30</v>
      </c>
      <c r="E9" s="14" t="s">
        <v>31</v>
      </c>
      <c r="F9" s="14">
        <v>2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5">
        <f ca="1">IF($A9=0,"",IF($C9="Übernachtung",IFERROR(SUMIFS(Preise!$E:$E,Preise!$A:$A,$D9,Preise!$B:$B,$E9,Preise!$C:$C,$B9,Preise!$D:$D,$B$4),0)+IF($A9&gt;0,($F9*Bettwaesche+$G9*Handtuch)/MAX($A9,1),0),0)+IF(AND($C9="Tagesgast/nur Essen",$B9&lt;&gt;"bis 2 Jahre"),IF($A9&gt;0,(IFERROR($H9*Fruehstueck,0)+IFERROR($I9*Mittagessen,0)+IFERROR($J9*SonntagMittag,0)+IFERROR($K9*Abendessen,0))/MAX($A9,1),0),0))</f>
        <v>109</v>
      </c>
      <c r="M9" s="16">
        <f t="shared" ref="M9:M19" ca="1" si="0">IF($A9=0,"",$A9*L9)</f>
        <v>218</v>
      </c>
    </row>
    <row r="10" spans="1:13" x14ac:dyDescent="0.25">
      <c r="A10" s="14">
        <v>1</v>
      </c>
      <c r="B10" s="14" t="s">
        <v>29</v>
      </c>
      <c r="C10" s="14" t="s">
        <v>38</v>
      </c>
      <c r="D10" s="14"/>
      <c r="E10" s="14"/>
      <c r="F10" s="14">
        <v>0</v>
      </c>
      <c r="G10" s="14">
        <v>0</v>
      </c>
      <c r="H10" s="14">
        <v>1</v>
      </c>
      <c r="I10" s="14">
        <v>1</v>
      </c>
      <c r="J10" s="14">
        <v>0</v>
      </c>
      <c r="K10" s="14">
        <v>0</v>
      </c>
      <c r="L10" s="15">
        <f>IF($A10=0,"",IF($C10="Übernachtung",IFERROR(SUMIFS(Preise!$E:$E,Preise!$A:$A,$D10,Preise!$B:$B,$E10,Preise!$C:$C,$B10,Preise!$D:$D,$B$4),0)+IF($A10&gt;0,($F10*Bettwaesche+$G10*Handtuch)/MAX($A10,1),0),0)+IF(AND($C10="Tagesgast/nur Essen",$B10&lt;&gt;"bis 2 Jahre"),IF($A10&gt;0,(IFERROR($H10*Fruehstueck,0)+IFERROR($I10*Mittagessen,0)+IFERROR($J10*SonntagMittag,0)+IFERROR($K10*Abendessen,0))/MAX($A10,1),0),0))</f>
        <v>21.5</v>
      </c>
      <c r="M10" s="16">
        <f t="shared" si="0"/>
        <v>21.5</v>
      </c>
    </row>
    <row r="11" spans="1:13" x14ac:dyDescent="0.25">
      <c r="A11" s="14">
        <v>0</v>
      </c>
      <c r="B11" s="14"/>
      <c r="C11" s="14" t="s">
        <v>7</v>
      </c>
      <c r="D11" s="14" t="s">
        <v>30</v>
      </c>
      <c r="E11" s="14" t="s">
        <v>31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 t="str">
        <f>IF($A11=0,"",IF($C11="Übernachtung",IFERROR(SUMIFS(Preise!$E:$E,Preise!$A:$A,$D11,Preise!$B:$B,$E11,Preise!$C:$C,$B11,Preise!$D:$D,$B$4),0)+IF($A11&gt;0,($F11*Bettwaesche+$G11*Handtuch)/MAX($A11,1),0),0)+IF(AND($C11="Tagesgast/nur Essen",$B11&lt;&gt;"bis 2 Jahre"),IF($A11&gt;0,(IFERROR($H11*Fruehstueck,0)+IFERROR($I11*Mittagessen,0)+IFERROR($J11*SonntagMittag,0)+IFERROR($K11*Abendessen,0))/MAX($A11,1),0),0))</f>
        <v/>
      </c>
      <c r="M11" s="16" t="str">
        <f t="shared" si="0"/>
        <v/>
      </c>
    </row>
    <row r="12" spans="1:13" x14ac:dyDescent="0.25">
      <c r="A12" s="14">
        <v>0</v>
      </c>
      <c r="B12" s="14"/>
      <c r="C12" s="14" t="s">
        <v>7</v>
      </c>
      <c r="D12" s="14" t="s">
        <v>30</v>
      </c>
      <c r="E12" s="14" t="s">
        <v>31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5" t="str">
        <f>IF($A12=0,"",IF($C12="Übernachtung",IFERROR(SUMIFS(Preise!$E:$E,Preise!$A:$A,$D12,Preise!$B:$B,$E12,Preise!$C:$C,$B12,Preise!$D:$D,$B$4),0)+IF($A12&gt;0,($F12*Bettwaesche+$G12*Handtuch)/MAX($A12,1),0),0)+IF(AND($C12="Tagesgast/nur Essen",$B12&lt;&gt;"bis 2 Jahre"),IF($A12&gt;0,(IFERROR($H12*Fruehstueck,0)+IFERROR($I12*Mittagessen,0)+IFERROR($J12*SonntagMittag,0)+IFERROR($K12*Abendessen,0))/MAX($A12,1),0),0))</f>
        <v/>
      </c>
      <c r="M12" s="16" t="str">
        <f t="shared" si="0"/>
        <v/>
      </c>
    </row>
    <row r="13" spans="1:13" x14ac:dyDescent="0.25">
      <c r="A13" s="14">
        <v>0</v>
      </c>
      <c r="B13" s="14"/>
      <c r="C13" s="14" t="s">
        <v>7</v>
      </c>
      <c r="D13" s="14" t="s">
        <v>30</v>
      </c>
      <c r="E13" s="14" t="s">
        <v>31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5" t="str">
        <f>IF($A13=0,"",IF($C13="Übernachtung",IFERROR(SUMIFS(Preise!$E:$E,Preise!$A:$A,$D13,Preise!$B:$B,$E13,Preise!$C:$C,$B13,Preise!$D:$D,$B$4),0)+IF($A13&gt;0,($F13*Bettwaesche+$G13*Handtuch)/MAX($A13,1),0),0)+IF(AND($C13="Tagesgast/nur Essen",$B13&lt;&gt;"bis 2 Jahre"),IF($A13&gt;0,(IFERROR($H13*Fruehstueck,0)+IFERROR($I13*Mittagessen,0)+IFERROR($J13*SonntagMittag,0)+IFERROR($K13*Abendessen,0))/MAX($A13,1),0),0))</f>
        <v/>
      </c>
      <c r="M13" s="16" t="str">
        <f t="shared" si="0"/>
        <v/>
      </c>
    </row>
    <row r="14" spans="1:13" x14ac:dyDescent="0.25">
      <c r="A14" s="14">
        <v>0</v>
      </c>
      <c r="B14" s="14"/>
      <c r="C14" s="14" t="s">
        <v>7</v>
      </c>
      <c r="D14" s="14" t="s">
        <v>30</v>
      </c>
      <c r="E14" s="14" t="s">
        <v>31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5" t="str">
        <f>IF($A14=0,"",IF($C14="Übernachtung",IFERROR(SUMIFS(Preise!$E:$E,Preise!$A:$A,$D14,Preise!$B:$B,$E14,Preise!$C:$C,$B14,Preise!$D:$D,$B$4),0)+IF($A14&gt;0,($F14*Bettwaesche+$G14*Handtuch)/MAX($A14,1),0),0)+IF(AND($C14="Tagesgast/nur Essen",$B14&lt;&gt;"bis 2 Jahre"),IF($A14&gt;0,(IFERROR($H14*Fruehstueck,0)+IFERROR($I14*Mittagessen,0)+IFERROR($J14*SonntagMittag,0)+IFERROR($K14*Abendessen,0))/MAX($A14,1),0),0))</f>
        <v/>
      </c>
      <c r="M14" s="16" t="str">
        <f t="shared" si="0"/>
        <v/>
      </c>
    </row>
    <row r="15" spans="1:13" x14ac:dyDescent="0.25">
      <c r="A15" s="14">
        <v>0</v>
      </c>
      <c r="B15" s="14"/>
      <c r="C15" s="14" t="s">
        <v>7</v>
      </c>
      <c r="D15" s="14" t="s">
        <v>30</v>
      </c>
      <c r="E15" s="14" t="s">
        <v>31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5" t="str">
        <f>IF($A15=0,"",IF($C15="Übernachtung",IFERROR(SUMIFS(Preise!$E:$E,Preise!$A:$A,$D15,Preise!$B:$B,$E15,Preise!$C:$C,$B15,Preise!$D:$D,$B$4),0)+IF($A15&gt;0,($F15*Bettwaesche+$G15*Handtuch)/MAX($A15,1),0),0)+IF(AND($C15="Tagesgast/nur Essen",$B15&lt;&gt;"bis 2 Jahre"),IF($A15&gt;0,(IFERROR($H15*Fruehstueck,0)+IFERROR($I15*Mittagessen,0)+IFERROR($J15*SonntagMittag,0)+IFERROR($K15*Abendessen,0))/MAX($A15,1),0),0))</f>
        <v/>
      </c>
      <c r="M15" s="16" t="str">
        <f t="shared" si="0"/>
        <v/>
      </c>
    </row>
    <row r="16" spans="1:13" x14ac:dyDescent="0.25">
      <c r="A16" s="14">
        <v>0</v>
      </c>
      <c r="B16" s="14"/>
      <c r="C16" s="14" t="s">
        <v>7</v>
      </c>
      <c r="D16" s="14" t="s">
        <v>30</v>
      </c>
      <c r="E16" s="14" t="s">
        <v>31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5" t="str">
        <f>IF($A16=0,"",IF($C16="Übernachtung",IFERROR(SUMIFS(Preise!$E:$E,Preise!$A:$A,$D16,Preise!$B:$B,$E16,Preise!$C:$C,$B16,Preise!$D:$D,$B$4),0)+IF($A16&gt;0,($F16*Bettwaesche+$G16*Handtuch)/MAX($A16,1),0),0)+IF(AND($C16="Tagesgast/nur Essen",$B16&lt;&gt;"bis 2 Jahre"),IF($A16&gt;0,(IFERROR($H16*Fruehstueck,0)+IFERROR($I16*Mittagessen,0)+IFERROR($J16*SonntagMittag,0)+IFERROR($K16*Abendessen,0))/MAX($A16,1),0),0))</f>
        <v/>
      </c>
      <c r="M16" s="16" t="str">
        <f t="shared" si="0"/>
        <v/>
      </c>
    </row>
    <row r="17" spans="1:13" x14ac:dyDescent="0.25">
      <c r="A17" s="14">
        <v>0</v>
      </c>
      <c r="B17" s="14"/>
      <c r="C17" s="14" t="s">
        <v>7</v>
      </c>
      <c r="D17" s="14" t="s">
        <v>30</v>
      </c>
      <c r="E17" s="14" t="s">
        <v>31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5" t="str">
        <f>IF($A17=0,"",IF($C17="Übernachtung",IFERROR(SUMIFS(Preise!$E:$E,Preise!$A:$A,$D17,Preise!$B:$B,$E17,Preise!$C:$C,$B17,Preise!$D:$D,$B$4),0)+IF($A17&gt;0,($F17*Bettwaesche+$G17*Handtuch)/MAX($A17,1),0),0)+IF(AND($C17="Tagesgast/nur Essen",$B17&lt;&gt;"bis 2 Jahre"),IF($A17&gt;0,(IFERROR($H17*Fruehstueck,0)+IFERROR($I17*Mittagessen,0)+IFERROR($J17*SonntagMittag,0)+IFERROR($K17*Abendessen,0))/MAX($A17,1),0),0))</f>
        <v/>
      </c>
      <c r="M17" s="16" t="str">
        <f t="shared" si="0"/>
        <v/>
      </c>
    </row>
    <row r="18" spans="1:13" x14ac:dyDescent="0.25">
      <c r="A18" s="14">
        <v>0</v>
      </c>
      <c r="B18" s="14"/>
      <c r="C18" s="14" t="s">
        <v>7</v>
      </c>
      <c r="D18" s="14" t="s">
        <v>30</v>
      </c>
      <c r="E18" s="14" t="s">
        <v>31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5" t="str">
        <f>IF($A18=0,"",IF($C18="Übernachtung",IFERROR(SUMIFS(Preise!$E:$E,Preise!$A:$A,$D18,Preise!$B:$B,$E18,Preise!$C:$C,$B18,Preise!$D:$D,$B$4),0)+IF($A18&gt;0,($F18*Bettwaesche+$G18*Handtuch)/MAX($A18,1),0),0)+IF(AND($C18="Tagesgast/nur Essen",$B18&lt;&gt;"bis 2 Jahre"),IF($A18&gt;0,(IFERROR($H18*Fruehstueck,0)+IFERROR($I18*Mittagessen,0)+IFERROR($J18*SonntagMittag,0)+IFERROR($K18*Abendessen,0))/MAX($A18,1),0),0))</f>
        <v/>
      </c>
      <c r="M18" s="16" t="str">
        <f t="shared" si="0"/>
        <v/>
      </c>
    </row>
    <row r="19" spans="1:13" x14ac:dyDescent="0.25">
      <c r="A19" s="14">
        <v>0</v>
      </c>
      <c r="B19" s="14"/>
      <c r="C19" s="14" t="s">
        <v>7</v>
      </c>
      <c r="D19" s="14" t="s">
        <v>30</v>
      </c>
      <c r="E19" s="14" t="s">
        <v>31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5" t="str">
        <f>IF($A19=0,"",IF($C19="Übernachtung",IFERROR(SUMIFS(Preise!$E:$E,Preise!$A:$A,$D19,Preise!$B:$B,$E19,Preise!$C:$C,$B19,Preise!$D:$D,$B$4),0)+IF($A19&gt;0,($F19*Bettwaesche+$G19*Handtuch)/MAX($A19,1),0),0)+IF(AND($C19="Tagesgast/nur Essen",$B19&lt;&gt;"bis 2 Jahre"),IF($A19&gt;0,(IFERROR($H19*Fruehstueck,0)+IFERROR($I19*Mittagessen,0)+IFERROR($J19*SonntagMittag,0)+IFERROR($K19*Abendessen,0))/MAX($A19,1),0),0))</f>
        <v/>
      </c>
      <c r="M19" s="16" t="str">
        <f t="shared" si="0"/>
        <v/>
      </c>
    </row>
  </sheetData>
  <mergeCells count="2">
    <mergeCell ref="A2:M2"/>
    <mergeCell ref="A1:M1"/>
  </mergeCells>
  <conditionalFormatting sqref="D9:G19">
    <cfRule type="expression" dxfId="1" priority="2">
      <formula>$C9="Tagesgast/nur Essen"</formula>
    </cfRule>
  </conditionalFormatting>
  <conditionalFormatting sqref="H9:J19">
    <cfRule type="expression" dxfId="0" priority="1">
      <formula>$C9="Übernachtung"</formula>
    </cfRule>
  </conditionalFormatting>
  <dataValidations count="6">
    <dataValidation type="list" allowBlank="1" sqref="B9:B19" xr:uid="{00000000-0002-0000-0200-000000000000}">
      <formula1>"Erwachsene,14-17 Jahre,6-13 Jahre,3-5 Jahre,bis 2 Jahre"</formula1>
    </dataValidation>
    <dataValidation type="list" allowBlank="1" sqref="C9:C19" xr:uid="{00000000-0002-0000-0200-000001000000}">
      <formula1>"Übernachtung,Tagesgast/nur Essen"</formula1>
    </dataValidation>
    <dataValidation type="list" allowBlank="1" sqref="D9:D19" xr:uid="{00000000-0002-0000-0200-000002000000}">
      <formula1>HausListe</formula1>
    </dataValidation>
    <dataValidation type="list" allowBlank="1" sqref="E9:E19" xr:uid="{00000000-0002-0000-0200-000003000000}">
      <formula1>IF($D9="Jugendschloss",Zimmer_Jugendschloss,IF($D9="Burg",Zimmer_Burg,Zimmer_Leer))</formula1>
    </dataValidation>
    <dataValidation type="list" allowBlank="1" sqref="H9:H19 K9:K19" xr:uid="{00000000-0002-0000-0200-000004000000}">
      <formula1>"0,1,2"</formula1>
    </dataValidation>
    <dataValidation type="list" allowBlank="1" sqref="I9:J19" xr:uid="{00000000-0002-0000-0200-000005000000}">
      <formula1>"0,1"</formula1>
    </dataValidation>
  </dataValidations>
  <pageMargins left="0.75" right="0.75" top="1" bottom="1" header="0.5" footer="0.5"/>
  <pageSetup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1"/>
  <sheetViews>
    <sheetView showGridLines="0" workbookViewId="0">
      <selection activeCell="I11" sqref="I11"/>
    </sheetView>
  </sheetViews>
  <sheetFormatPr baseColWidth="10" defaultColWidth="9.140625" defaultRowHeight="15" x14ac:dyDescent="0.25"/>
  <cols>
    <col min="1" max="1" width="30" customWidth="1"/>
    <col min="2" max="2" width="110" customWidth="1"/>
  </cols>
  <sheetData>
    <row r="1" spans="1:6" ht="23.25" customHeight="1" x14ac:dyDescent="0.35">
      <c r="A1" s="28" t="s">
        <v>82</v>
      </c>
      <c r="B1" s="25"/>
      <c r="C1" s="25"/>
      <c r="D1" s="25"/>
      <c r="E1" s="25"/>
      <c r="F1" s="25"/>
    </row>
    <row r="3" spans="1:6" ht="30" customHeight="1" x14ac:dyDescent="0.25">
      <c r="A3" s="17" t="s">
        <v>83</v>
      </c>
      <c r="B3" s="18" t="s">
        <v>84</v>
      </c>
    </row>
    <row r="5" spans="1:6" ht="30" customHeight="1" x14ac:dyDescent="0.25">
      <c r="A5" s="17" t="s">
        <v>7</v>
      </c>
      <c r="B5" s="18" t="s">
        <v>85</v>
      </c>
    </row>
    <row r="7" spans="1:6" ht="30" customHeight="1" x14ac:dyDescent="0.25">
      <c r="A7" s="17" t="s">
        <v>9</v>
      </c>
      <c r="B7" s="18" t="s">
        <v>86</v>
      </c>
    </row>
    <row r="9" spans="1:6" ht="30" customHeight="1" x14ac:dyDescent="0.25">
      <c r="A9" s="17" t="s">
        <v>87</v>
      </c>
      <c r="B9" s="18" t="s">
        <v>88</v>
      </c>
    </row>
    <row r="11" spans="1:6" ht="30" customHeight="1" x14ac:dyDescent="0.25">
      <c r="A11" s="17" t="s">
        <v>89</v>
      </c>
      <c r="B11" s="18" t="s">
        <v>90</v>
      </c>
    </row>
  </sheetData>
  <mergeCells count="1">
    <mergeCell ref="A1:F1"/>
  </mergeCells>
  <pageMargins left="0.75" right="0.75" top="1" bottom="1" header="0.5" footer="0.5"/>
  <pageSetup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10</vt:i4>
      </vt:variant>
    </vt:vector>
  </HeadingPairs>
  <TitlesOfParts>
    <vt:vector size="14" baseType="lpstr">
      <vt:lpstr>Einzelerfassung</vt:lpstr>
      <vt:lpstr>Preise</vt:lpstr>
      <vt:lpstr>Schnellkalkulation</vt:lpstr>
      <vt:lpstr>Anleitung</vt:lpstr>
      <vt:lpstr>Abendessen</vt:lpstr>
      <vt:lpstr>Bettwaesche</vt:lpstr>
      <vt:lpstr>Fruehstueck</vt:lpstr>
      <vt:lpstr>Handtuch</vt:lpstr>
      <vt:lpstr>HausListe</vt:lpstr>
      <vt:lpstr>Mittagessen</vt:lpstr>
      <vt:lpstr>SonntagMittag</vt:lpstr>
      <vt:lpstr>Zimmer_Burg</vt:lpstr>
      <vt:lpstr>Zimmer_Jugendschloss</vt:lpstr>
      <vt:lpstr>Zimmer_Leer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Flach, Martin</dc:creator>
  <cp:keywords/>
  <dc:description/>
  <cp:lastModifiedBy>Flach, Martin</cp:lastModifiedBy>
  <cp:revision/>
  <dcterms:created xsi:type="dcterms:W3CDTF">2026-07-18T15:35:13Z</dcterms:created>
  <dcterms:modified xsi:type="dcterms:W3CDTF">2026-07-23T17:28:43Z</dcterms:modified>
  <cp:category/>
  <cp:contentStatus/>
</cp:coreProperties>
</file>